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050" windowHeight="6040"/>
  </bookViews>
  <sheets>
    <sheet name="production tot" sheetId="1" r:id="rId1"/>
  </sheets>
  <definedNames>
    <definedName name="_xlnm.Print_Area" localSheetId="0">'production tot'!$A$54:$I$90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9" i="1" l="1"/>
  <c r="I64" i="1"/>
  <c r="I63" i="1"/>
  <c r="I62" i="1"/>
  <c r="I61" i="1"/>
  <c r="I44" i="1"/>
  <c r="I43" i="1"/>
  <c r="I42" i="1"/>
  <c r="I20" i="1"/>
  <c r="I9" i="1"/>
  <c r="I24" i="1"/>
  <c r="E47" i="1" l="1"/>
  <c r="E48" i="1" s="1"/>
  <c r="F47" i="1"/>
  <c r="D47" i="1"/>
  <c r="H15" i="1"/>
  <c r="F48" i="1" l="1"/>
  <c r="H72" i="1"/>
  <c r="I72" i="1" s="1"/>
  <c r="H38" i="1"/>
  <c r="G38" i="1"/>
  <c r="H35" i="1"/>
  <c r="I35" i="1" s="1"/>
  <c r="H47" i="1" l="1"/>
  <c r="I38" i="1"/>
  <c r="H45" i="1"/>
  <c r="D80" i="1"/>
  <c r="D89" i="1" s="1"/>
  <c r="E80" i="1"/>
  <c r="F80" i="1"/>
  <c r="F81" i="1" s="1"/>
  <c r="G80" i="1"/>
  <c r="H80" i="1"/>
  <c r="H81" i="1" s="1"/>
  <c r="C80" i="1"/>
  <c r="C87" i="1" s="1"/>
  <c r="C47" i="1"/>
  <c r="C89" i="1" s="1"/>
  <c r="D45" i="1"/>
  <c r="E45" i="1"/>
  <c r="E46" i="1" s="1"/>
  <c r="F45" i="1"/>
  <c r="F46" i="1" s="1"/>
  <c r="C45" i="1"/>
  <c r="E89" i="1" l="1"/>
  <c r="E90" i="1" s="1"/>
  <c r="E81" i="1"/>
  <c r="G81" i="1"/>
  <c r="F87" i="1"/>
  <c r="F89" i="1"/>
  <c r="F90" i="1" s="1"/>
  <c r="E87" i="1"/>
  <c r="E88" i="1" s="1"/>
  <c r="D87" i="1"/>
  <c r="H89" i="1"/>
  <c r="H87" i="1"/>
  <c r="G15" i="1"/>
  <c r="I15" i="1" s="1"/>
  <c r="F88" i="1" l="1"/>
  <c r="G47" i="1"/>
  <c r="G45" i="1"/>
  <c r="G48" i="1" l="1"/>
  <c r="H48" i="1"/>
  <c r="G46" i="1"/>
  <c r="H46" i="1"/>
  <c r="G87" i="1"/>
  <c r="G89" i="1"/>
  <c r="G90" i="1" l="1"/>
  <c r="H90" i="1"/>
  <c r="G88" i="1"/>
  <c r="H88" i="1"/>
</calcChain>
</file>

<file path=xl/sharedStrings.xml><?xml version="1.0" encoding="utf-8"?>
<sst xmlns="http://schemas.openxmlformats.org/spreadsheetml/2006/main" count="108" uniqueCount="53">
  <si>
    <t>2014/2015</t>
  </si>
  <si>
    <t>2015/2016</t>
  </si>
  <si>
    <t>2016/2017</t>
  </si>
  <si>
    <t>2017/2018</t>
  </si>
  <si>
    <t>2018/2019</t>
  </si>
  <si>
    <t>hayward</t>
  </si>
  <si>
    <t>other green</t>
  </si>
  <si>
    <t>gold (all vars.)</t>
  </si>
  <si>
    <t>red</t>
  </si>
  <si>
    <t>G3</t>
  </si>
  <si>
    <t>other gold</t>
  </si>
  <si>
    <t>Hort16A</t>
  </si>
  <si>
    <t>Soreli</t>
  </si>
  <si>
    <t>Dori</t>
  </si>
  <si>
    <t>2019/2020</t>
  </si>
  <si>
    <t>green (all vars.)</t>
  </si>
  <si>
    <t>Jinyan</t>
  </si>
  <si>
    <t>Jintao</t>
  </si>
  <si>
    <t>(*1000 t)</t>
  </si>
  <si>
    <t>sweet green</t>
  </si>
  <si>
    <t>red (all vars.)</t>
  </si>
  <si>
    <t>Νότιο Ημισφαίριο</t>
  </si>
  <si>
    <t>ΠΑΓΚΟΣΜΙΑ ΠΑΡΑΓΩΓΗ ΑΚΤΙΝΙΔΙΟΥ</t>
  </si>
  <si>
    <t xml:space="preserve">  38ο Συνέδριο ΙΚΟ</t>
  </si>
  <si>
    <t>Περίοδος πώλησης</t>
  </si>
  <si>
    <t>Περίοδος παραγωγής</t>
  </si>
  <si>
    <t>Κίνα</t>
  </si>
  <si>
    <t>Γαλλία</t>
  </si>
  <si>
    <t>Ελλάδα</t>
  </si>
  <si>
    <t>Ιταλία</t>
  </si>
  <si>
    <t>Ιαπωνία</t>
  </si>
  <si>
    <t>Κορέα</t>
  </si>
  <si>
    <t>Πορτογαλία</t>
  </si>
  <si>
    <t>Ισπανία</t>
  </si>
  <si>
    <t>ΗΠΑ</t>
  </si>
  <si>
    <t>Υποσύνολο Νότιου Ημισφαιρίου</t>
  </si>
  <si>
    <t>Βόρειο Ημισφαίριο</t>
  </si>
  <si>
    <t>Υποσύνολο Βόρειου Ημισφαιρίου</t>
  </si>
  <si>
    <t>Υποσύνολο Βόρειου Ημισφαιρίου χωρίς Κίνα, Ιράν, Τουρκία</t>
  </si>
  <si>
    <t>ετήσια διακύμανση</t>
  </si>
  <si>
    <t>όλα τα είδη</t>
  </si>
  <si>
    <t>Κόσμος</t>
  </si>
  <si>
    <t>περίοδος παραγωγής και πωλήσεων</t>
  </si>
  <si>
    <t>Παγκόσμιο σύνολο</t>
  </si>
  <si>
    <t>Αργεντινή/ Ουρουγουάη</t>
  </si>
  <si>
    <t>Αυστραλία</t>
  </si>
  <si>
    <t>Βραζιλία</t>
  </si>
  <si>
    <t>Χιλή</t>
  </si>
  <si>
    <t>Νέα Ζηλανδία</t>
  </si>
  <si>
    <t>Νότιος Αφρική</t>
  </si>
  <si>
    <t xml:space="preserve">Σύνολο χωρίς Κίνα, Ιράν, Τουρκία </t>
  </si>
  <si>
    <t>Διαφ. % 2019/20 με 2018/19</t>
  </si>
  <si>
    <t>Τορίνο, 8-10 Σεπτεμβρίου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</si>
</sst>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\+0%;\-0%"/>
  </numFmts>
  <fonts count="2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BrandonGrotesque-Medium"/>
    </font>
    <font>
      <sz val="11"/>
      <color theme="1"/>
      <name val="Brandon Grotesque Medium"/>
      <family val="2"/>
    </font>
    <font>
      <b/>
      <sz val="20"/>
      <color theme="1"/>
      <name val="Brandon Grotesque Medium"/>
      <family val="2"/>
    </font>
    <font>
      <sz val="10"/>
      <color theme="1"/>
      <name val="Brandon Grotesque Medium"/>
      <family val="2"/>
    </font>
    <font>
      <sz val="15"/>
      <color theme="1"/>
      <name val="BrandonGrotesque-Medium"/>
    </font>
    <font>
      <sz val="11"/>
      <name val="Brandon Grotesque Medium"/>
      <family val="2"/>
    </font>
    <font>
      <i/>
      <sz val="11"/>
      <name val="Brandon Grotesque Medium"/>
      <family val="2"/>
    </font>
    <font>
      <sz val="13"/>
      <name val="Brandon Grotesque Medium"/>
      <family val="2"/>
    </font>
    <font>
      <b/>
      <sz val="13"/>
      <name val="Brandon Grotesque Medium"/>
      <family val="2"/>
    </font>
    <font>
      <i/>
      <sz val="13"/>
      <name val="Brandon Grotesque Medium"/>
      <family val="2"/>
    </font>
    <font>
      <b/>
      <i/>
      <sz val="13"/>
      <name val="Brandon Grotesque Medium"/>
      <family val="2"/>
    </font>
    <font>
      <b/>
      <sz val="15"/>
      <color theme="1"/>
      <name val="Brandon Grotesque Medium"/>
      <family val="2"/>
    </font>
    <font>
      <sz val="12"/>
      <name val="Brandon Grotesque Medium"/>
      <family val="2"/>
    </font>
    <font>
      <b/>
      <sz val="12"/>
      <name val="Brandon Grotesque Medium"/>
      <family val="2"/>
    </font>
    <font>
      <sz val="12"/>
      <name val="Brandon Grotesque Medium"/>
    </font>
    <font>
      <sz val="11"/>
      <color theme="1"/>
      <name val="Calibri"/>
      <family val="2"/>
      <scheme val="minor"/>
    </font>
    <font>
      <b/>
      <i/>
      <sz val="13"/>
      <name val="Brandon Grotesque Medium"/>
    </font>
    <font>
      <i/>
      <sz val="11"/>
      <name val="Brandon Grotesque Medium"/>
    </font>
    <font>
      <b/>
      <sz val="11"/>
      <name val="Brandon Grotesque Medium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3" fontId="8" fillId="0" borderId="0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164" fontId="14" fillId="0" borderId="6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vertical="center" wrapText="1"/>
    </xf>
    <xf numFmtId="164" fontId="14" fillId="5" borderId="7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164" fontId="14" fillId="0" borderId="8" xfId="0" applyNumberFormat="1" applyFont="1" applyFill="1" applyBorder="1" applyAlignment="1">
      <alignment horizontal="center" vertical="center" wrapText="1"/>
    </xf>
    <xf numFmtId="165" fontId="14" fillId="0" borderId="6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 wrapText="1"/>
    </xf>
    <xf numFmtId="164" fontId="14" fillId="0" borderId="9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6" fillId="4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166" fontId="8" fillId="0" borderId="0" xfId="1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/>
    <xf numFmtId="9" fontId="14" fillId="0" borderId="11" xfId="0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2">
    <cellStyle name="Κανονικό" xfId="0" builtinId="0"/>
    <cellStyle name="Ποσοστ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tabSelected="1" zoomScale="90" zoomScaleNormal="90" workbookViewId="0">
      <selection activeCell="A2" sqref="A2"/>
    </sheetView>
  </sheetViews>
  <sheetFormatPr defaultColWidth="9.1796875" defaultRowHeight="14.5"/>
  <cols>
    <col min="1" max="1" width="38.81640625" style="1" customWidth="1"/>
    <col min="2" max="2" width="16.81640625" style="1" customWidth="1"/>
    <col min="3" max="3" width="18.453125" style="1" hidden="1" customWidth="1"/>
    <col min="4" max="10" width="12.54296875" style="2" customWidth="1"/>
    <col min="11" max="11" width="9.1796875" style="1"/>
    <col min="12" max="12" width="13.1796875" style="1" bestFit="1" customWidth="1"/>
    <col min="13" max="13" width="12.453125" style="1" bestFit="1" customWidth="1"/>
    <col min="14" max="14" width="9.453125" style="1" customWidth="1"/>
    <col min="15" max="16" width="12.453125" style="1" bestFit="1" customWidth="1"/>
    <col min="17" max="19" width="9.453125" style="1" customWidth="1"/>
    <col min="20" max="16384" width="9.1796875" style="1"/>
  </cols>
  <sheetData>
    <row r="1" spans="1:16" s="4" customFormat="1" ht="30.75" customHeight="1">
      <c r="A1" s="3" t="s">
        <v>23</v>
      </c>
      <c r="I1" s="5" t="s">
        <v>22</v>
      </c>
    </row>
    <row r="2" spans="1:16" s="4" customFormat="1" ht="20.25" customHeight="1">
      <c r="A2" s="7" t="s">
        <v>52</v>
      </c>
      <c r="D2" s="6"/>
      <c r="I2" s="12" t="s">
        <v>18</v>
      </c>
    </row>
    <row r="3" spans="1:16" s="4" customFormat="1" ht="20.25" customHeight="1">
      <c r="A3" s="7"/>
      <c r="D3" s="6"/>
    </row>
    <row r="4" spans="1:16" s="4" customFormat="1" ht="20.25" customHeight="1">
      <c r="C4" s="6"/>
    </row>
    <row r="5" spans="1:16" s="4" customFormat="1" ht="20.25" customHeight="1">
      <c r="C5" s="6"/>
      <c r="I5" s="13" t="s">
        <v>36</v>
      </c>
    </row>
    <row r="6" spans="1:16" s="4" customFormat="1" ht="20.25" customHeight="1">
      <c r="C6" s="6"/>
    </row>
    <row r="7" spans="1:16" s="8" customFormat="1" ht="49.5">
      <c r="A7" s="102" t="s">
        <v>25</v>
      </c>
      <c r="B7" s="103"/>
      <c r="C7" s="35">
        <v>2014</v>
      </c>
      <c r="D7" s="35">
        <v>2015</v>
      </c>
      <c r="E7" s="35">
        <v>2016</v>
      </c>
      <c r="F7" s="35">
        <v>2017</v>
      </c>
      <c r="G7" s="35">
        <v>2018</v>
      </c>
      <c r="H7" s="35">
        <v>2019</v>
      </c>
      <c r="I7" s="35" t="s">
        <v>51</v>
      </c>
    </row>
    <row r="8" spans="1:16" s="8" customFormat="1" ht="24.75" customHeight="1" thickBot="1">
      <c r="A8" s="109" t="s">
        <v>24</v>
      </c>
      <c r="B8" s="110"/>
      <c r="C8" s="45" t="s">
        <v>0</v>
      </c>
      <c r="D8" s="45" t="s">
        <v>1</v>
      </c>
      <c r="E8" s="45" t="s">
        <v>2</v>
      </c>
      <c r="F8" s="45" t="s">
        <v>3</v>
      </c>
      <c r="G8" s="45" t="s">
        <v>4</v>
      </c>
      <c r="H8" s="45" t="s">
        <v>14</v>
      </c>
      <c r="I8" s="45"/>
    </row>
    <row r="9" spans="1:16" s="8" customFormat="1" ht="15" customHeight="1">
      <c r="A9" s="111" t="s">
        <v>26</v>
      </c>
      <c r="B9" s="59" t="s">
        <v>40</v>
      </c>
      <c r="C9" s="60">
        <v>1200</v>
      </c>
      <c r="D9" s="60">
        <v>1250</v>
      </c>
      <c r="E9" s="60">
        <v>1300</v>
      </c>
      <c r="F9" s="60">
        <v>1350</v>
      </c>
      <c r="G9" s="60">
        <v>1380</v>
      </c>
      <c r="H9" s="60">
        <v>2546.1999999999998</v>
      </c>
      <c r="I9" s="98">
        <f>(H9/G9)-100%</f>
        <v>0.84507246376811573</v>
      </c>
    </row>
    <row r="10" spans="1:16" s="8" customFormat="1" ht="15.5">
      <c r="A10" s="111"/>
      <c r="B10" s="61" t="s">
        <v>5</v>
      </c>
      <c r="C10" s="62">
        <v>400</v>
      </c>
      <c r="D10" s="62">
        <v>430</v>
      </c>
      <c r="E10" s="62"/>
      <c r="F10" s="62"/>
      <c r="G10" s="62">
        <v>1173</v>
      </c>
      <c r="H10" s="62"/>
      <c r="I10" s="62"/>
      <c r="N10" s="9"/>
      <c r="O10" s="9"/>
      <c r="P10" s="9"/>
    </row>
    <row r="11" spans="1:16" s="8" customFormat="1" ht="15.5">
      <c r="A11" s="111"/>
      <c r="B11" s="61" t="s">
        <v>6</v>
      </c>
      <c r="C11" s="62">
        <v>600</v>
      </c>
      <c r="D11" s="62">
        <v>640</v>
      </c>
      <c r="E11" s="62"/>
      <c r="F11" s="62"/>
      <c r="G11" s="62"/>
      <c r="H11" s="62"/>
      <c r="I11" s="62"/>
    </row>
    <row r="12" spans="1:16" s="8" customFormat="1" ht="15.5">
      <c r="A12" s="111"/>
      <c r="B12" s="61" t="s">
        <v>15</v>
      </c>
      <c r="C12" s="62"/>
      <c r="D12" s="62"/>
      <c r="E12" s="62"/>
      <c r="F12" s="62"/>
      <c r="G12" s="62"/>
      <c r="H12" s="62"/>
      <c r="I12" s="62"/>
    </row>
    <row r="13" spans="1:16" s="8" customFormat="1" ht="15.5">
      <c r="A13" s="111"/>
      <c r="B13" s="63" t="s">
        <v>7</v>
      </c>
      <c r="C13" s="64">
        <v>100</v>
      </c>
      <c r="D13" s="64">
        <v>120</v>
      </c>
      <c r="E13" s="64"/>
      <c r="F13" s="64"/>
      <c r="G13" s="64">
        <v>124.19999999999999</v>
      </c>
      <c r="H13" s="64"/>
      <c r="I13" s="64"/>
    </row>
    <row r="14" spans="1:16" s="8" customFormat="1" ht="16" thickBot="1">
      <c r="A14" s="112"/>
      <c r="B14" s="65" t="s">
        <v>20</v>
      </c>
      <c r="C14" s="66">
        <v>100</v>
      </c>
      <c r="D14" s="66">
        <v>110</v>
      </c>
      <c r="E14" s="66"/>
      <c r="F14" s="66"/>
      <c r="G14" s="66">
        <v>82.8</v>
      </c>
      <c r="H14" s="66"/>
      <c r="I14" s="66"/>
    </row>
    <row r="15" spans="1:16" s="8" customFormat="1" ht="15.5">
      <c r="A15" s="113" t="s">
        <v>27</v>
      </c>
      <c r="B15" s="67" t="s">
        <v>40</v>
      </c>
      <c r="C15" s="68">
        <v>53.5</v>
      </c>
      <c r="D15" s="69">
        <v>60</v>
      </c>
      <c r="E15" s="69">
        <v>62</v>
      </c>
      <c r="F15" s="69">
        <v>58</v>
      </c>
      <c r="G15" s="69">
        <f>G16+G17+G18</f>
        <v>55</v>
      </c>
      <c r="H15" s="69">
        <f>H16+H18</f>
        <v>55.3</v>
      </c>
      <c r="I15" s="98">
        <f>(H15/G15)-100%</f>
        <v>5.4545454545453786E-3</v>
      </c>
    </row>
    <row r="16" spans="1:16" s="8" customFormat="1" ht="15.5">
      <c r="A16" s="107"/>
      <c r="B16" s="61" t="s">
        <v>5</v>
      </c>
      <c r="C16" s="70">
        <v>52</v>
      </c>
      <c r="D16" s="62">
        <v>58</v>
      </c>
      <c r="E16" s="62">
        <v>59</v>
      </c>
      <c r="F16" s="62">
        <v>55</v>
      </c>
      <c r="G16" s="62">
        <v>52</v>
      </c>
      <c r="H16" s="62">
        <v>52</v>
      </c>
      <c r="I16" s="62"/>
    </row>
    <row r="17" spans="1:16" s="8" customFormat="1" ht="15.5">
      <c r="A17" s="107"/>
      <c r="B17" s="61" t="s">
        <v>6</v>
      </c>
      <c r="C17" s="71">
        <v>1</v>
      </c>
      <c r="D17" s="62">
        <v>1</v>
      </c>
      <c r="E17" s="62">
        <v>2</v>
      </c>
      <c r="F17" s="62">
        <v>1</v>
      </c>
      <c r="G17" s="62">
        <v>0.5</v>
      </c>
      <c r="H17" s="62"/>
      <c r="I17" s="62"/>
    </row>
    <row r="18" spans="1:16" s="8" customFormat="1" ht="15.5">
      <c r="A18" s="107"/>
      <c r="B18" s="63" t="s">
        <v>9</v>
      </c>
      <c r="C18" s="72">
        <v>0.5</v>
      </c>
      <c r="D18" s="64">
        <v>1</v>
      </c>
      <c r="E18" s="64">
        <v>1</v>
      </c>
      <c r="F18" s="64">
        <v>2</v>
      </c>
      <c r="G18" s="64">
        <v>2.5</v>
      </c>
      <c r="H18" s="64">
        <v>3.3</v>
      </c>
      <c r="I18" s="64"/>
    </row>
    <row r="19" spans="1:16" s="8" customFormat="1" ht="16" thickBot="1">
      <c r="A19" s="108"/>
      <c r="B19" s="73" t="s">
        <v>10</v>
      </c>
      <c r="C19" s="74"/>
      <c r="D19" s="75"/>
      <c r="E19" s="75"/>
      <c r="F19" s="75"/>
      <c r="G19" s="75"/>
      <c r="H19" s="75"/>
      <c r="I19" s="75"/>
    </row>
    <row r="20" spans="1:16" s="8" customFormat="1" ht="15.5">
      <c r="A20" s="113" t="s">
        <v>28</v>
      </c>
      <c r="B20" s="76" t="s">
        <v>40</v>
      </c>
      <c r="C20" s="68">
        <v>150</v>
      </c>
      <c r="D20" s="69">
        <v>198.7</v>
      </c>
      <c r="E20" s="69">
        <v>216.5</v>
      </c>
      <c r="F20" s="69">
        <v>220</v>
      </c>
      <c r="G20" s="69">
        <v>220</v>
      </c>
      <c r="H20" s="69">
        <v>220</v>
      </c>
      <c r="I20" s="98">
        <f>(H20/G20)-100%</f>
        <v>0</v>
      </c>
    </row>
    <row r="21" spans="1:16" s="8" customFormat="1" ht="15.5">
      <c r="A21" s="107"/>
      <c r="B21" s="61" t="s">
        <v>5</v>
      </c>
      <c r="C21" s="77"/>
      <c r="D21" s="78"/>
      <c r="E21" s="62"/>
      <c r="F21" s="62"/>
      <c r="G21" s="62"/>
      <c r="H21" s="62"/>
      <c r="I21" s="62"/>
    </row>
    <row r="22" spans="1:16" s="8" customFormat="1" ht="15.5">
      <c r="A22" s="107"/>
      <c r="B22" s="63" t="s">
        <v>7</v>
      </c>
      <c r="C22" s="79"/>
      <c r="D22" s="64"/>
      <c r="E22" s="64"/>
      <c r="F22" s="64"/>
      <c r="G22" s="64"/>
      <c r="H22" s="64">
        <v>0.6</v>
      </c>
      <c r="I22" s="64"/>
    </row>
    <row r="23" spans="1:16" s="8" customFormat="1" ht="16" thickBot="1">
      <c r="A23" s="108"/>
      <c r="B23" s="65" t="s">
        <v>8</v>
      </c>
      <c r="C23" s="80"/>
      <c r="D23" s="66"/>
      <c r="E23" s="66"/>
      <c r="F23" s="66"/>
      <c r="G23" s="66"/>
      <c r="H23" s="66"/>
      <c r="I23" s="66"/>
    </row>
    <row r="24" spans="1:16" s="8" customFormat="1" ht="15.5">
      <c r="A24" s="107" t="s">
        <v>29</v>
      </c>
      <c r="B24" s="59" t="s">
        <v>40</v>
      </c>
      <c r="C24" s="83">
        <v>430</v>
      </c>
      <c r="D24" s="83">
        <v>575.09590587729303</v>
      </c>
      <c r="E24" s="83">
        <v>451.74200000000002</v>
      </c>
      <c r="F24" s="83">
        <v>369.0956105352783</v>
      </c>
      <c r="G24" s="83">
        <v>393.37774218392599</v>
      </c>
      <c r="H24" s="83">
        <v>371</v>
      </c>
      <c r="I24" s="98">
        <f>(H24/G24)-100%</f>
        <v>-5.6886142209497836E-2</v>
      </c>
      <c r="N24" s="9"/>
      <c r="O24" s="9"/>
      <c r="P24" s="9"/>
    </row>
    <row r="25" spans="1:16" s="8" customFormat="1" ht="15.5">
      <c r="A25" s="107"/>
      <c r="B25" s="61" t="s">
        <v>5</v>
      </c>
      <c r="C25" s="71">
        <v>420</v>
      </c>
      <c r="D25" s="71">
        <v>547.36990587729304</v>
      </c>
      <c r="E25" s="71">
        <v>418.40199999999999</v>
      </c>
      <c r="F25" s="71">
        <v>330.65861053527829</v>
      </c>
      <c r="G25" s="71">
        <v>332.987742183926</v>
      </c>
      <c r="H25" s="71">
        <v>301.5</v>
      </c>
      <c r="I25" s="71"/>
    </row>
    <row r="26" spans="1:16" s="8" customFormat="1" ht="15.5">
      <c r="A26" s="107"/>
      <c r="B26" s="61" t="s">
        <v>6</v>
      </c>
      <c r="C26" s="71">
        <v>2</v>
      </c>
      <c r="D26" s="71">
        <v>2.64</v>
      </c>
      <c r="E26" s="71">
        <v>2.0449999999999999</v>
      </c>
      <c r="F26" s="71">
        <v>0.92</v>
      </c>
      <c r="G26" s="71">
        <v>0.64</v>
      </c>
      <c r="H26" s="71"/>
      <c r="I26" s="71"/>
    </row>
    <row r="27" spans="1:16" s="8" customFormat="1" ht="15.5">
      <c r="A27" s="107"/>
      <c r="B27" s="63" t="s">
        <v>7</v>
      </c>
      <c r="C27" s="84">
        <v>8</v>
      </c>
      <c r="D27" s="84">
        <v>25.086000000000002</v>
      </c>
      <c r="E27" s="84">
        <v>31.294999999999998</v>
      </c>
      <c r="F27" s="84">
        <v>37.517000000000003</v>
      </c>
      <c r="G27" s="84">
        <v>59.75</v>
      </c>
      <c r="H27" s="84">
        <v>69.7</v>
      </c>
      <c r="I27" s="84"/>
    </row>
    <row r="28" spans="1:16" s="8" customFormat="1" ht="15.5">
      <c r="A28" s="107"/>
      <c r="B28" s="63" t="s">
        <v>9</v>
      </c>
      <c r="C28" s="84"/>
      <c r="D28" s="84">
        <v>10.138</v>
      </c>
      <c r="E28" s="84">
        <v>16.574999999999999</v>
      </c>
      <c r="F28" s="84">
        <v>22.1</v>
      </c>
      <c r="G28" s="84">
        <v>40</v>
      </c>
      <c r="H28" s="84">
        <v>44.9</v>
      </c>
      <c r="I28" s="84"/>
    </row>
    <row r="29" spans="1:16" s="8" customFormat="1" ht="15.5">
      <c r="A29" s="107"/>
      <c r="B29" s="63" t="s">
        <v>17</v>
      </c>
      <c r="C29" s="84"/>
      <c r="D29" s="84">
        <v>7.8479999999999999</v>
      </c>
      <c r="E29" s="84">
        <v>7.1</v>
      </c>
      <c r="F29" s="84">
        <v>8.5169999999999995</v>
      </c>
      <c r="G29" s="84">
        <v>10.35</v>
      </c>
      <c r="H29" s="84">
        <v>13</v>
      </c>
      <c r="I29" s="84"/>
    </row>
    <row r="30" spans="1:16" s="8" customFormat="1" ht="15.5">
      <c r="A30" s="107"/>
      <c r="B30" s="63" t="s">
        <v>16</v>
      </c>
      <c r="C30" s="84"/>
      <c r="D30" s="84">
        <v>0</v>
      </c>
      <c r="E30" s="84">
        <v>0</v>
      </c>
      <c r="F30" s="84">
        <v>0</v>
      </c>
      <c r="G30" s="84">
        <v>0.5</v>
      </c>
      <c r="H30" s="84">
        <v>2</v>
      </c>
      <c r="I30" s="84"/>
    </row>
    <row r="31" spans="1:16" s="8" customFormat="1" ht="15.5">
      <c r="A31" s="107"/>
      <c r="B31" s="63" t="s">
        <v>11</v>
      </c>
      <c r="C31" s="84"/>
      <c r="D31" s="84">
        <v>0.5</v>
      </c>
      <c r="E31" s="84">
        <v>0.2</v>
      </c>
      <c r="F31" s="84">
        <v>0</v>
      </c>
      <c r="G31" s="84">
        <v>0</v>
      </c>
      <c r="H31" s="84">
        <v>0</v>
      </c>
      <c r="I31" s="84">
        <v>0</v>
      </c>
    </row>
    <row r="32" spans="1:16" s="8" customFormat="1" ht="15.5">
      <c r="A32" s="107"/>
      <c r="B32" s="63" t="s">
        <v>12</v>
      </c>
      <c r="C32" s="84"/>
      <c r="D32" s="84">
        <v>6.5</v>
      </c>
      <c r="E32" s="84">
        <v>7.3</v>
      </c>
      <c r="F32" s="84">
        <v>6.5</v>
      </c>
      <c r="G32" s="84">
        <v>6.9</v>
      </c>
      <c r="H32" s="84">
        <v>6.4</v>
      </c>
      <c r="I32" s="84"/>
    </row>
    <row r="33" spans="1:17" s="8" customFormat="1" ht="15.5">
      <c r="A33" s="107"/>
      <c r="B33" s="63" t="s">
        <v>13</v>
      </c>
      <c r="C33" s="84"/>
      <c r="D33" s="84">
        <v>0.1</v>
      </c>
      <c r="E33" s="84">
        <v>0.12</v>
      </c>
      <c r="F33" s="84">
        <v>0.4</v>
      </c>
      <c r="G33" s="84">
        <v>2</v>
      </c>
      <c r="H33" s="84">
        <v>3.3</v>
      </c>
      <c r="I33" s="84"/>
    </row>
    <row r="34" spans="1:17" s="8" customFormat="1" ht="16" thickBot="1">
      <c r="A34" s="108"/>
      <c r="B34" s="65" t="s">
        <v>8</v>
      </c>
      <c r="C34" s="80"/>
      <c r="D34" s="66"/>
      <c r="E34" s="66"/>
      <c r="F34" s="66">
        <v>0</v>
      </c>
      <c r="G34" s="66">
        <v>0</v>
      </c>
      <c r="H34" s="66">
        <v>0.5</v>
      </c>
      <c r="I34" s="66"/>
    </row>
    <row r="35" spans="1:17" s="8" customFormat="1" ht="15.5">
      <c r="A35" s="107" t="s">
        <v>30</v>
      </c>
      <c r="B35" s="59" t="s">
        <v>40</v>
      </c>
      <c r="C35" s="85">
        <v>34</v>
      </c>
      <c r="D35" s="60">
        <v>33</v>
      </c>
      <c r="E35" s="60">
        <v>34</v>
      </c>
      <c r="F35" s="60">
        <v>16</v>
      </c>
      <c r="G35" s="60">
        <v>30</v>
      </c>
      <c r="H35" s="60">
        <f>H36+H37</f>
        <v>30</v>
      </c>
      <c r="I35" s="98">
        <f>(H35/G35)-100%</f>
        <v>0</v>
      </c>
    </row>
    <row r="36" spans="1:17" s="8" customFormat="1" ht="15.5">
      <c r="A36" s="107"/>
      <c r="B36" s="61" t="s">
        <v>5</v>
      </c>
      <c r="C36" s="70">
        <v>34</v>
      </c>
      <c r="D36" s="62">
        <v>30</v>
      </c>
      <c r="E36" s="62">
        <v>30</v>
      </c>
      <c r="F36" s="62">
        <v>15</v>
      </c>
      <c r="G36" s="62">
        <v>27</v>
      </c>
      <c r="H36" s="90">
        <v>27</v>
      </c>
      <c r="I36" s="62"/>
      <c r="N36" s="9"/>
      <c r="O36" s="9"/>
      <c r="P36" s="9"/>
    </row>
    <row r="37" spans="1:17" s="8" customFormat="1" ht="16" thickBot="1">
      <c r="A37" s="108"/>
      <c r="B37" s="73" t="s">
        <v>7</v>
      </c>
      <c r="C37" s="74">
        <v>3.5</v>
      </c>
      <c r="D37" s="75">
        <v>3</v>
      </c>
      <c r="E37" s="75">
        <v>4</v>
      </c>
      <c r="F37" s="75">
        <v>1</v>
      </c>
      <c r="G37" s="75">
        <v>3</v>
      </c>
      <c r="H37" s="91">
        <v>3</v>
      </c>
      <c r="I37" s="75"/>
    </row>
    <row r="38" spans="1:17" s="8" customFormat="1" ht="15.5">
      <c r="A38" s="107" t="s">
        <v>31</v>
      </c>
      <c r="B38" s="59" t="s">
        <v>40</v>
      </c>
      <c r="C38" s="85">
        <v>34</v>
      </c>
      <c r="D38" s="60">
        <v>11</v>
      </c>
      <c r="E38" s="60">
        <v>11</v>
      </c>
      <c r="F38" s="60">
        <v>19</v>
      </c>
      <c r="G38" s="60">
        <f>SUM(G39:G41)</f>
        <v>20.459999999999997</v>
      </c>
      <c r="H38" s="60">
        <f>SUM(H39:H41)</f>
        <v>20.5</v>
      </c>
      <c r="I38" s="98">
        <f>(H38/G38)-100%</f>
        <v>1.9550342130989495E-3</v>
      </c>
    </row>
    <row r="39" spans="1:17" s="8" customFormat="1" ht="15.5">
      <c r="A39" s="107"/>
      <c r="B39" s="61" t="s">
        <v>5</v>
      </c>
      <c r="C39" s="70">
        <v>7</v>
      </c>
      <c r="D39" s="62">
        <v>7</v>
      </c>
      <c r="E39" s="62">
        <v>7</v>
      </c>
      <c r="F39" s="62">
        <v>15</v>
      </c>
      <c r="G39" s="62">
        <v>15</v>
      </c>
      <c r="H39" s="62">
        <v>15</v>
      </c>
      <c r="I39" s="62"/>
      <c r="N39" s="9"/>
      <c r="O39" s="9"/>
      <c r="P39" s="9"/>
    </row>
    <row r="40" spans="1:17" s="8" customFormat="1" ht="15.5">
      <c r="A40" s="107"/>
      <c r="B40" s="63" t="s">
        <v>7</v>
      </c>
      <c r="C40" s="72">
        <v>4</v>
      </c>
      <c r="D40" s="64">
        <v>4</v>
      </c>
      <c r="E40" s="64">
        <v>4</v>
      </c>
      <c r="F40" s="64">
        <v>4</v>
      </c>
      <c r="G40" s="64">
        <v>4.8099999999999996</v>
      </c>
      <c r="H40" s="64">
        <v>4.8</v>
      </c>
      <c r="I40" s="64"/>
    </row>
    <row r="41" spans="1:17" s="8" customFormat="1" ht="16" thickBot="1">
      <c r="A41" s="108"/>
      <c r="B41" s="65" t="s">
        <v>8</v>
      </c>
      <c r="C41" s="80"/>
      <c r="D41" s="66"/>
      <c r="E41" s="66"/>
      <c r="F41" s="66">
        <v>0</v>
      </c>
      <c r="G41" s="66">
        <v>0.65</v>
      </c>
      <c r="H41" s="66">
        <v>0.7</v>
      </c>
      <c r="I41" s="66"/>
    </row>
    <row r="42" spans="1:17" s="8" customFormat="1" ht="17" thickBot="1">
      <c r="A42" s="47" t="s">
        <v>32</v>
      </c>
      <c r="B42" s="86" t="s">
        <v>40</v>
      </c>
      <c r="C42" s="87">
        <v>18</v>
      </c>
      <c r="D42" s="88">
        <v>29.7</v>
      </c>
      <c r="E42" s="88">
        <v>23.7</v>
      </c>
      <c r="F42" s="88">
        <v>35.4</v>
      </c>
      <c r="G42" s="88">
        <v>34</v>
      </c>
      <c r="H42" s="88">
        <v>27</v>
      </c>
      <c r="I42" s="98">
        <f>(H42/G42)-100%</f>
        <v>-0.20588235294117652</v>
      </c>
    </row>
    <row r="43" spans="1:17" s="8" customFormat="1" ht="17" thickBot="1">
      <c r="A43" s="47" t="s">
        <v>33</v>
      </c>
      <c r="B43" s="86" t="s">
        <v>40</v>
      </c>
      <c r="C43" s="87">
        <v>13</v>
      </c>
      <c r="D43" s="88">
        <v>15</v>
      </c>
      <c r="E43" s="88">
        <v>13.5</v>
      </c>
      <c r="F43" s="88">
        <v>15.5</v>
      </c>
      <c r="G43" s="88">
        <v>16.899999999999999</v>
      </c>
      <c r="H43" s="88">
        <v>18.2</v>
      </c>
      <c r="I43" s="98">
        <f>(H43/G43)-100%</f>
        <v>7.6923076923076872E-2</v>
      </c>
      <c r="M43" s="9"/>
      <c r="N43" s="9"/>
      <c r="P43" s="9"/>
      <c r="Q43" s="9"/>
    </row>
    <row r="44" spans="1:17" s="8" customFormat="1" ht="17" thickBot="1">
      <c r="A44" s="46" t="s">
        <v>34</v>
      </c>
      <c r="B44" s="81" t="s">
        <v>40</v>
      </c>
      <c r="C44" s="89">
        <v>24</v>
      </c>
      <c r="D44" s="82">
        <v>24</v>
      </c>
      <c r="E44" s="82">
        <v>28</v>
      </c>
      <c r="F44" s="82">
        <v>35</v>
      </c>
      <c r="G44" s="82">
        <v>33.299999999999997</v>
      </c>
      <c r="H44" s="82">
        <v>34</v>
      </c>
      <c r="I44" s="98">
        <f>(H44/G44)-100%</f>
        <v>2.1021021021021102E-2</v>
      </c>
      <c r="M44" s="9"/>
      <c r="N44" s="9"/>
      <c r="P44" s="9"/>
      <c r="Q44" s="9"/>
    </row>
    <row r="45" spans="1:17" s="8" customFormat="1" ht="33">
      <c r="A45" s="48" t="s">
        <v>37</v>
      </c>
      <c r="B45" s="76" t="s">
        <v>40</v>
      </c>
      <c r="C45" s="53">
        <f>C44+C43+C42+C38+C35+C24+C20+C15+C9</f>
        <v>1956.5</v>
      </c>
      <c r="D45" s="53">
        <f t="shared" ref="D45:G45" si="0">D44+D43+D42+D38+D35+D24+D20+D15+D9</f>
        <v>2196.4959058772929</v>
      </c>
      <c r="E45" s="53">
        <f t="shared" si="0"/>
        <v>2140.442</v>
      </c>
      <c r="F45" s="53">
        <f t="shared" si="0"/>
        <v>2117.9956105352785</v>
      </c>
      <c r="G45" s="53">
        <f t="shared" si="0"/>
        <v>2183.0377421839257</v>
      </c>
      <c r="H45" s="53">
        <f>H44+H43+H42+H38+H35+H24+H20+H15+H9</f>
        <v>3322.2</v>
      </c>
      <c r="I45" s="53">
        <v>0</v>
      </c>
      <c r="M45" s="9"/>
      <c r="N45" s="9"/>
      <c r="P45" s="9"/>
      <c r="Q45" s="9"/>
    </row>
    <row r="46" spans="1:17" s="8" customFormat="1" ht="17" thickBot="1">
      <c r="A46" s="101" t="s">
        <v>39</v>
      </c>
      <c r="B46" s="101"/>
      <c r="C46" s="49"/>
      <c r="D46" s="50"/>
      <c r="E46" s="99">
        <f>E45/D45-100%</f>
        <v>-2.5519695132281472E-2</v>
      </c>
      <c r="F46" s="99">
        <f>F45/E45-100%</f>
        <v>-1.0486801074134022E-2</v>
      </c>
      <c r="G46" s="99">
        <f>G45/F45-100%</f>
        <v>3.0709285385255969E-2</v>
      </c>
      <c r="H46" s="99">
        <f>H45/G45-100%</f>
        <v>0.52182435319530862</v>
      </c>
      <c r="I46" s="50">
        <v>0</v>
      </c>
    </row>
    <row r="47" spans="1:17" s="8" customFormat="1" ht="49.5">
      <c r="A47" s="51" t="s">
        <v>38</v>
      </c>
      <c r="B47" s="67" t="s">
        <v>40</v>
      </c>
      <c r="C47" s="52">
        <f>C44+C43+C42+C38+C35+C24+C20+C15</f>
        <v>756.5</v>
      </c>
      <c r="D47" s="52">
        <f>D44+D43+D42+D38+D35+D24+D20+D15</f>
        <v>946.49590587729313</v>
      </c>
      <c r="E47" s="52">
        <f t="shared" ref="E47:H47" si="1">E44+E43+E42+E38+E35+E24+E20+E15</f>
        <v>840.44200000000001</v>
      </c>
      <c r="F47" s="52">
        <f t="shared" si="1"/>
        <v>767.99561053527827</v>
      </c>
      <c r="G47" s="52">
        <f t="shared" si="1"/>
        <v>803.03774218392596</v>
      </c>
      <c r="H47" s="52">
        <f t="shared" si="1"/>
        <v>776</v>
      </c>
      <c r="I47" s="52">
        <v>0</v>
      </c>
    </row>
    <row r="48" spans="1:17" s="8" customFormat="1" ht="21" customHeight="1" thickBot="1">
      <c r="A48" s="101" t="s">
        <v>39</v>
      </c>
      <c r="B48" s="101"/>
      <c r="C48" s="49"/>
      <c r="D48" s="50"/>
      <c r="E48" s="99">
        <f>E47/D47-100%</f>
        <v>-0.1120489853350114</v>
      </c>
      <c r="F48" s="99">
        <f>F47/E47-100%</f>
        <v>-8.6200343943688806E-2</v>
      </c>
      <c r="G48" s="99">
        <f>G47/F47-100%</f>
        <v>4.5628036368885017E-2</v>
      </c>
      <c r="H48" s="99">
        <f>H47/G47-100%</f>
        <v>-3.3669329302499107E-2</v>
      </c>
      <c r="I48" s="50">
        <v>0</v>
      </c>
    </row>
    <row r="49" spans="1:16" s="8" customFormat="1" ht="21" customHeight="1">
      <c r="A49" s="30"/>
      <c r="B49" s="30"/>
      <c r="C49" s="31"/>
      <c r="D49" s="32"/>
      <c r="E49" s="32"/>
      <c r="F49" s="32"/>
      <c r="G49" s="32"/>
      <c r="H49" s="32"/>
      <c r="I49" s="32"/>
    </row>
    <row r="50" spans="1:16" s="8" customFormat="1" ht="21" customHeight="1">
      <c r="A50" s="30"/>
      <c r="B50" s="30"/>
      <c r="C50" s="31"/>
      <c r="D50" s="32"/>
      <c r="E50" s="32"/>
      <c r="F50" s="32"/>
      <c r="G50" s="32"/>
      <c r="H50" s="32"/>
      <c r="I50" s="93"/>
    </row>
    <row r="51" spans="1:16" s="8" customFormat="1" ht="21" customHeight="1">
      <c r="A51" s="30"/>
      <c r="B51" s="30"/>
      <c r="C51" s="31"/>
      <c r="D51" s="32"/>
      <c r="E51" s="32"/>
      <c r="F51" s="32"/>
      <c r="G51" s="32"/>
      <c r="H51" s="32"/>
      <c r="I51" s="93"/>
    </row>
    <row r="52" spans="1:16" s="8" customFormat="1" ht="21" customHeight="1">
      <c r="A52" s="30"/>
      <c r="B52" s="30"/>
      <c r="C52" s="31"/>
      <c r="D52" s="32"/>
      <c r="E52" s="32"/>
      <c r="F52" s="32"/>
      <c r="G52" s="32"/>
      <c r="H52" s="32"/>
      <c r="I52" s="93"/>
    </row>
    <row r="53" spans="1:16" s="17" customFormat="1" ht="15" customHeight="1">
      <c r="A53" s="30"/>
      <c r="B53" s="30"/>
      <c r="C53" s="31"/>
      <c r="D53" s="32"/>
      <c r="E53" s="32"/>
      <c r="F53" s="32"/>
      <c r="G53" s="32"/>
      <c r="H53" s="32"/>
      <c r="I53" s="32"/>
    </row>
    <row r="54" spans="1:16" s="4" customFormat="1" ht="30.75" customHeight="1">
      <c r="A54" s="3" t="s">
        <v>23</v>
      </c>
      <c r="I54" s="5" t="s">
        <v>22</v>
      </c>
    </row>
    <row r="55" spans="1:16" s="4" customFormat="1" ht="20.25" customHeight="1">
      <c r="A55" s="7" t="s">
        <v>52</v>
      </c>
      <c r="D55" s="6"/>
      <c r="I55" s="12" t="s">
        <v>18</v>
      </c>
    </row>
    <row r="56" spans="1:16" s="4" customFormat="1" ht="20.25" customHeight="1">
      <c r="A56" s="7"/>
      <c r="D56" s="6"/>
    </row>
    <row r="57" spans="1:16" s="4" customFormat="1" ht="20.25" customHeight="1">
      <c r="C57" s="6"/>
    </row>
    <row r="58" spans="1:16" s="17" customFormat="1" ht="19">
      <c r="A58" s="30"/>
      <c r="B58" s="30"/>
      <c r="C58" s="31"/>
      <c r="D58" s="32"/>
      <c r="E58" s="32"/>
      <c r="F58" s="32"/>
      <c r="G58" s="32"/>
      <c r="H58" s="32"/>
      <c r="I58" s="33" t="s">
        <v>21</v>
      </c>
    </row>
    <row r="59" spans="1:16" s="17" customFormat="1" ht="15" customHeight="1">
      <c r="A59" s="30"/>
      <c r="B59" s="30"/>
      <c r="C59" s="31"/>
      <c r="D59" s="32"/>
      <c r="E59" s="32"/>
      <c r="F59" s="32"/>
      <c r="G59" s="32"/>
      <c r="H59" s="32"/>
      <c r="I59" s="32"/>
    </row>
    <row r="60" spans="1:16" s="8" customFormat="1" ht="42.5" thickBot="1">
      <c r="A60" s="102" t="s">
        <v>42</v>
      </c>
      <c r="B60" s="103"/>
      <c r="C60" s="35">
        <v>2014</v>
      </c>
      <c r="D60" s="35">
        <v>2015</v>
      </c>
      <c r="E60" s="35">
        <v>2016</v>
      </c>
      <c r="F60" s="35">
        <v>2017</v>
      </c>
      <c r="G60" s="35">
        <v>2018</v>
      </c>
      <c r="H60" s="35">
        <v>2019</v>
      </c>
      <c r="I60" s="100" t="s">
        <v>51</v>
      </c>
    </row>
    <row r="61" spans="1:16" s="8" customFormat="1" ht="17" thickBot="1">
      <c r="A61" s="55" t="s">
        <v>44</v>
      </c>
      <c r="B61" s="56" t="s">
        <v>40</v>
      </c>
      <c r="C61" s="57">
        <v>18</v>
      </c>
      <c r="D61" s="58">
        <v>18.5</v>
      </c>
      <c r="E61" s="58">
        <v>20</v>
      </c>
      <c r="F61" s="58">
        <v>20</v>
      </c>
      <c r="G61" s="58">
        <v>20</v>
      </c>
      <c r="H61" s="58">
        <v>25</v>
      </c>
      <c r="I61" s="98">
        <f>(H61/G61)-100%</f>
        <v>0.25</v>
      </c>
    </row>
    <row r="62" spans="1:16" s="8" customFormat="1" ht="17" thickBot="1">
      <c r="A62" s="55" t="s">
        <v>45</v>
      </c>
      <c r="B62" s="56" t="s">
        <v>40</v>
      </c>
      <c r="C62" s="57">
        <v>6</v>
      </c>
      <c r="D62" s="58">
        <v>6</v>
      </c>
      <c r="E62" s="58">
        <v>6</v>
      </c>
      <c r="F62" s="58">
        <v>6</v>
      </c>
      <c r="G62" s="58">
        <v>6</v>
      </c>
      <c r="H62" s="58">
        <v>6</v>
      </c>
      <c r="I62" s="98">
        <f>(H62/G62)-100%</f>
        <v>0</v>
      </c>
      <c r="N62" s="9"/>
      <c r="O62" s="9"/>
      <c r="P62" s="9"/>
    </row>
    <row r="63" spans="1:16" s="8" customFormat="1" ht="17" thickBot="1">
      <c r="A63" s="55" t="s">
        <v>46</v>
      </c>
      <c r="B63" s="56" t="s">
        <v>40</v>
      </c>
      <c r="C63" s="57">
        <v>18</v>
      </c>
      <c r="D63" s="58">
        <v>18</v>
      </c>
      <c r="E63" s="58">
        <v>20</v>
      </c>
      <c r="F63" s="58">
        <v>20</v>
      </c>
      <c r="G63" s="58">
        <v>20</v>
      </c>
      <c r="H63" s="58">
        <v>5</v>
      </c>
      <c r="I63" s="98">
        <f>(H63/G63)-100%</f>
        <v>-0.75</v>
      </c>
    </row>
    <row r="64" spans="1:16" s="8" customFormat="1" ht="15.5">
      <c r="A64" s="104" t="s">
        <v>47</v>
      </c>
      <c r="B64" s="21" t="s">
        <v>40</v>
      </c>
      <c r="C64" s="34">
        <v>98</v>
      </c>
      <c r="D64" s="23">
        <v>214.9</v>
      </c>
      <c r="E64" s="23">
        <v>211.8</v>
      </c>
      <c r="F64" s="23">
        <v>205.2</v>
      </c>
      <c r="G64" s="23">
        <v>216.8</v>
      </c>
      <c r="H64" s="23">
        <v>188.5</v>
      </c>
      <c r="I64" s="98">
        <f>(H64/G64)-100%</f>
        <v>-0.13053505535055354</v>
      </c>
    </row>
    <row r="65" spans="1:17" s="8" customFormat="1" ht="14">
      <c r="A65" s="105"/>
      <c r="B65" s="24" t="s">
        <v>15</v>
      </c>
      <c r="C65" s="25">
        <v>94</v>
      </c>
      <c r="D65" s="26">
        <v>210.3</v>
      </c>
      <c r="E65" s="26">
        <v>207.2</v>
      </c>
      <c r="F65" s="26">
        <v>202.5</v>
      </c>
      <c r="G65" s="26">
        <v>212.2</v>
      </c>
      <c r="H65" s="26">
        <v>183.9</v>
      </c>
      <c r="I65" s="25"/>
    </row>
    <row r="66" spans="1:17" s="8" customFormat="1" ht="14">
      <c r="A66" s="105"/>
      <c r="B66" s="24" t="s">
        <v>5</v>
      </c>
      <c r="C66" s="25"/>
      <c r="D66" s="26"/>
      <c r="E66" s="26"/>
      <c r="F66" s="26"/>
      <c r="G66" s="26"/>
      <c r="H66" s="26"/>
      <c r="I66" s="25"/>
    </row>
    <row r="67" spans="1:17" s="8" customFormat="1" ht="14">
      <c r="A67" s="105"/>
      <c r="B67" s="24" t="s">
        <v>6</v>
      </c>
      <c r="C67" s="25">
        <v>1.5</v>
      </c>
      <c r="D67" s="26"/>
      <c r="E67" s="26"/>
      <c r="F67" s="26"/>
      <c r="G67" s="26"/>
      <c r="H67" s="26"/>
      <c r="I67" s="25"/>
    </row>
    <row r="68" spans="1:17" s="8" customFormat="1" ht="14">
      <c r="A68" s="105"/>
      <c r="B68" s="27" t="s">
        <v>7</v>
      </c>
      <c r="C68" s="28">
        <v>2.5</v>
      </c>
      <c r="D68" s="29">
        <v>4.5999999999999996</v>
      </c>
      <c r="E68" s="29">
        <v>4.5999999999999996</v>
      </c>
      <c r="F68" s="29">
        <v>2.6</v>
      </c>
      <c r="G68" s="29">
        <v>4.5999999999999996</v>
      </c>
      <c r="H68" s="29">
        <v>4.5999999999999996</v>
      </c>
      <c r="I68" s="28"/>
    </row>
    <row r="69" spans="1:17" s="8" customFormat="1" ht="14">
      <c r="A69" s="105"/>
      <c r="B69" s="27" t="s">
        <v>17</v>
      </c>
      <c r="C69" s="28"/>
      <c r="D69" s="29"/>
      <c r="E69" s="29"/>
      <c r="F69" s="29"/>
      <c r="G69" s="29"/>
      <c r="H69" s="29"/>
      <c r="I69" s="28"/>
    </row>
    <row r="70" spans="1:17" s="8" customFormat="1" ht="14">
      <c r="A70" s="105"/>
      <c r="B70" s="27" t="s">
        <v>12</v>
      </c>
      <c r="C70" s="28"/>
      <c r="D70" s="29"/>
      <c r="E70" s="29"/>
      <c r="F70" s="29"/>
      <c r="G70" s="29"/>
      <c r="H70" s="29"/>
      <c r="I70" s="28"/>
    </row>
    <row r="71" spans="1:17" s="8" customFormat="1" thickBot="1">
      <c r="A71" s="106"/>
      <c r="B71" s="41" t="s">
        <v>13</v>
      </c>
      <c r="C71" s="42"/>
      <c r="D71" s="43"/>
      <c r="E71" s="43"/>
      <c r="F71" s="43"/>
      <c r="G71" s="43"/>
      <c r="H71" s="43"/>
      <c r="I71" s="42"/>
    </row>
    <row r="72" spans="1:17" s="8" customFormat="1" ht="15.5">
      <c r="A72" s="104" t="s">
        <v>48</v>
      </c>
      <c r="B72" s="21" t="s">
        <v>40</v>
      </c>
      <c r="C72" s="22">
        <v>330</v>
      </c>
      <c r="D72" s="23">
        <v>416.3</v>
      </c>
      <c r="E72" s="23">
        <v>521.9</v>
      </c>
      <c r="F72" s="23">
        <v>442.70000000000005</v>
      </c>
      <c r="G72" s="23">
        <v>552.20000000000005</v>
      </c>
      <c r="H72" s="23">
        <f>H73+H74+H75</f>
        <v>510.5</v>
      </c>
      <c r="I72" s="98">
        <f>(H72/G72)-100%</f>
        <v>-7.5516117348786715E-2</v>
      </c>
    </row>
    <row r="73" spans="1:17" s="8" customFormat="1" ht="14">
      <c r="A73" s="105"/>
      <c r="B73" s="24" t="s">
        <v>5</v>
      </c>
      <c r="C73" s="25">
        <v>263</v>
      </c>
      <c r="D73" s="26">
        <v>298.8</v>
      </c>
      <c r="E73" s="26">
        <v>348.9</v>
      </c>
      <c r="F73" s="26">
        <v>248.4</v>
      </c>
      <c r="G73" s="26">
        <v>311.5</v>
      </c>
      <c r="H73" s="26">
        <v>248</v>
      </c>
      <c r="I73" s="25"/>
      <c r="L73" s="92"/>
      <c r="M73" s="92"/>
      <c r="N73" s="92"/>
      <c r="O73" s="92"/>
      <c r="P73" s="92"/>
      <c r="Q73" s="92"/>
    </row>
    <row r="74" spans="1:17" s="8" customFormat="1" ht="14">
      <c r="A74" s="105"/>
      <c r="B74" s="24" t="s">
        <v>19</v>
      </c>
      <c r="C74" s="25"/>
      <c r="D74" s="26">
        <v>4.8</v>
      </c>
      <c r="E74" s="26">
        <v>5.5</v>
      </c>
      <c r="F74" s="26">
        <v>4.3</v>
      </c>
      <c r="G74" s="26">
        <v>3.1</v>
      </c>
      <c r="H74" s="26">
        <v>1.5</v>
      </c>
      <c r="I74" s="25"/>
    </row>
    <row r="75" spans="1:17" s="8" customFormat="1" ht="14">
      <c r="A75" s="105"/>
      <c r="B75" s="27" t="s">
        <v>7</v>
      </c>
      <c r="C75" s="28">
        <v>67</v>
      </c>
      <c r="D75" s="29">
        <v>112.7</v>
      </c>
      <c r="E75" s="29">
        <v>167.5</v>
      </c>
      <c r="F75" s="29">
        <v>190</v>
      </c>
      <c r="G75" s="29">
        <v>237.6</v>
      </c>
      <c r="H75" s="29">
        <v>261</v>
      </c>
      <c r="I75" s="28"/>
    </row>
    <row r="76" spans="1:17" s="8" customFormat="1" ht="14">
      <c r="A76" s="105"/>
      <c r="B76" s="27" t="s">
        <v>9</v>
      </c>
      <c r="C76" s="28"/>
      <c r="D76" s="29">
        <v>96.4</v>
      </c>
      <c r="E76" s="29">
        <v>161.1</v>
      </c>
      <c r="F76" s="29">
        <v>189.1</v>
      </c>
      <c r="G76" s="29">
        <v>237.6</v>
      </c>
      <c r="H76" s="29">
        <v>261</v>
      </c>
      <c r="I76" s="28"/>
    </row>
    <row r="77" spans="1:17" s="8" customFormat="1" ht="14">
      <c r="A77" s="105"/>
      <c r="B77" s="27" t="s">
        <v>11</v>
      </c>
      <c r="C77" s="28"/>
      <c r="D77" s="29">
        <v>13.8</v>
      </c>
      <c r="E77" s="29">
        <v>5.5</v>
      </c>
      <c r="F77" s="29">
        <v>0.9</v>
      </c>
      <c r="G77" s="29">
        <v>0</v>
      </c>
      <c r="H77" s="29"/>
      <c r="I77" s="28"/>
    </row>
    <row r="78" spans="1:17" s="8" customFormat="1" thickBot="1">
      <c r="A78" s="106"/>
      <c r="B78" s="37" t="s">
        <v>8</v>
      </c>
      <c r="C78" s="38"/>
      <c r="D78" s="39"/>
      <c r="E78" s="39"/>
      <c r="F78" s="39"/>
      <c r="G78" s="39"/>
      <c r="H78" s="39"/>
      <c r="I78" s="38"/>
    </row>
    <row r="79" spans="1:17" s="8" customFormat="1" ht="17" thickBot="1">
      <c r="A79" s="54" t="s">
        <v>49</v>
      </c>
      <c r="B79" s="40" t="s">
        <v>40</v>
      </c>
      <c r="C79" s="36">
        <v>3</v>
      </c>
      <c r="D79" s="36">
        <v>3</v>
      </c>
      <c r="E79" s="36">
        <v>3</v>
      </c>
      <c r="F79" s="36">
        <v>3</v>
      </c>
      <c r="G79" s="36">
        <v>3</v>
      </c>
      <c r="H79" s="36">
        <v>3</v>
      </c>
      <c r="I79" s="98">
        <f>(H79/G79)-100%</f>
        <v>0</v>
      </c>
      <c r="N79" s="9"/>
      <c r="O79" s="9"/>
      <c r="P79" s="9"/>
    </row>
    <row r="80" spans="1:17" s="8" customFormat="1" ht="41.25" customHeight="1">
      <c r="A80" s="48" t="s">
        <v>35</v>
      </c>
      <c r="B80" s="44" t="s">
        <v>40</v>
      </c>
      <c r="C80" s="53">
        <f>C79+C72+C64+C63+C62+C61</f>
        <v>473</v>
      </c>
      <c r="D80" s="53">
        <f t="shared" ref="D80:H80" si="2">D79+D72+D64+D63+D62+D61</f>
        <v>676.7</v>
      </c>
      <c r="E80" s="53">
        <f t="shared" si="2"/>
        <v>782.7</v>
      </c>
      <c r="F80" s="53">
        <f t="shared" si="2"/>
        <v>696.90000000000009</v>
      </c>
      <c r="G80" s="53">
        <f t="shared" si="2"/>
        <v>818</v>
      </c>
      <c r="H80" s="53">
        <f t="shared" si="2"/>
        <v>738</v>
      </c>
      <c r="I80" s="53"/>
    </row>
    <row r="81" spans="1:10" s="8" customFormat="1" ht="21" customHeight="1" thickBot="1">
      <c r="A81" s="101" t="s">
        <v>39</v>
      </c>
      <c r="B81" s="101"/>
      <c r="C81" s="49"/>
      <c r="D81" s="50"/>
      <c r="E81" s="99">
        <f>E80/D80-100%</f>
        <v>0.15664252992463434</v>
      </c>
      <c r="F81" s="99">
        <f>F80/E80-100%</f>
        <v>-0.10962054426983514</v>
      </c>
      <c r="G81" s="99">
        <f>G80/F80-100%</f>
        <v>0.17376955086813006</v>
      </c>
      <c r="H81" s="99">
        <f>H80/G80-100%</f>
        <v>-9.7799511002444994E-2</v>
      </c>
      <c r="I81" s="50"/>
    </row>
    <row r="82" spans="1:10" s="8" customFormat="1" ht="15" customHeight="1">
      <c r="A82" s="18"/>
      <c r="B82" s="18"/>
      <c r="C82" s="15"/>
      <c r="D82" s="16"/>
      <c r="E82" s="16"/>
      <c r="F82" s="16"/>
      <c r="G82" s="16"/>
      <c r="H82" s="16"/>
      <c r="I82" s="16"/>
    </row>
    <row r="83" spans="1:10" s="8" customFormat="1" ht="15" customHeight="1">
      <c r="A83" s="18"/>
      <c r="B83" s="18"/>
      <c r="C83" s="15"/>
      <c r="D83" s="16"/>
      <c r="E83" s="16"/>
      <c r="F83" s="16"/>
      <c r="G83" s="16"/>
      <c r="H83" s="16"/>
      <c r="I83" s="16"/>
    </row>
    <row r="84" spans="1:10" s="17" customFormat="1" ht="19">
      <c r="A84" s="14"/>
      <c r="B84" s="14"/>
      <c r="C84" s="15"/>
      <c r="D84" s="16"/>
      <c r="E84" s="16"/>
      <c r="F84" s="16"/>
      <c r="G84" s="16"/>
      <c r="H84" s="16"/>
      <c r="I84" s="13" t="s">
        <v>41</v>
      </c>
    </row>
    <row r="85" spans="1:10" s="17" customFormat="1" ht="15" customHeight="1">
      <c r="A85" s="14"/>
      <c r="B85" s="14"/>
      <c r="C85" s="15"/>
      <c r="D85" s="16"/>
      <c r="E85" s="16"/>
      <c r="F85" s="16"/>
      <c r="G85" s="16"/>
      <c r="H85" s="16"/>
      <c r="I85" s="16"/>
    </row>
    <row r="86" spans="1:10" s="8" customFormat="1" ht="38.25" customHeight="1" thickBot="1">
      <c r="A86" s="102" t="s">
        <v>42</v>
      </c>
      <c r="B86" s="103"/>
      <c r="C86" s="35">
        <v>2014</v>
      </c>
      <c r="D86" s="35">
        <v>2015</v>
      </c>
      <c r="E86" s="35">
        <v>2016</v>
      </c>
      <c r="F86" s="35">
        <v>2017</v>
      </c>
      <c r="G86" s="35">
        <v>2018</v>
      </c>
      <c r="H86" s="35">
        <v>2019</v>
      </c>
      <c r="I86" s="35"/>
    </row>
    <row r="87" spans="1:10" s="8" customFormat="1" ht="25.5" customHeight="1">
      <c r="A87" s="48" t="s">
        <v>43</v>
      </c>
      <c r="B87" s="44" t="s">
        <v>40</v>
      </c>
      <c r="C87" s="53">
        <f>C80+C45</f>
        <v>2429.5</v>
      </c>
      <c r="D87" s="53">
        <f t="shared" ref="D87:H87" si="3">D80+D45</f>
        <v>2873.1959058772927</v>
      </c>
      <c r="E87" s="53">
        <f t="shared" si="3"/>
        <v>2923.1419999999998</v>
      </c>
      <c r="F87" s="53">
        <f t="shared" si="3"/>
        <v>2814.8956105352786</v>
      </c>
      <c r="G87" s="53">
        <f t="shared" si="3"/>
        <v>3001.0377421839257</v>
      </c>
      <c r="H87" s="53">
        <f t="shared" si="3"/>
        <v>4060.2</v>
      </c>
      <c r="I87" s="53">
        <v>0</v>
      </c>
    </row>
    <row r="88" spans="1:10" s="8" customFormat="1" ht="21" customHeight="1" thickBot="1">
      <c r="A88" s="101" t="s">
        <v>39</v>
      </c>
      <c r="B88" s="101"/>
      <c r="C88" s="49"/>
      <c r="D88" s="50"/>
      <c r="E88" s="99">
        <f>E87/D87-100%</f>
        <v>1.7383462791569215E-2</v>
      </c>
      <c r="F88" s="99">
        <f>F87/E87-100%</f>
        <v>-3.703083513039096E-2</v>
      </c>
      <c r="G88" s="99">
        <f>G87/F87-100%</f>
        <v>6.6127543398758704E-2</v>
      </c>
      <c r="H88" s="99">
        <f>H87/G87-100%</f>
        <v>0.35293200179658424</v>
      </c>
      <c r="I88" s="50"/>
    </row>
    <row r="89" spans="1:10" s="97" customFormat="1" ht="33">
      <c r="A89" s="94" t="s">
        <v>50</v>
      </c>
      <c r="B89" s="95" t="s">
        <v>40</v>
      </c>
      <c r="C89" s="96">
        <f>C80+C47</f>
        <v>1229.5</v>
      </c>
      <c r="D89" s="96">
        <f>D80+D47</f>
        <v>1623.1959058772932</v>
      </c>
      <c r="E89" s="96">
        <f t="shared" ref="E89:G89" si="4">E80+E47</f>
        <v>1623.1420000000001</v>
      </c>
      <c r="F89" s="96">
        <f t="shared" si="4"/>
        <v>1464.8956105352784</v>
      </c>
      <c r="G89" s="96">
        <f t="shared" si="4"/>
        <v>1621.037742183926</v>
      </c>
      <c r="H89" s="96">
        <f>H80+H47</f>
        <v>1514</v>
      </c>
      <c r="I89" s="96">
        <v>0</v>
      </c>
    </row>
    <row r="90" spans="1:10" s="8" customFormat="1" ht="21" customHeight="1" thickBot="1">
      <c r="A90" s="101" t="s">
        <v>39</v>
      </c>
      <c r="B90" s="101"/>
      <c r="C90" s="49"/>
      <c r="D90" s="50"/>
      <c r="E90" s="99">
        <f>E89/D89-100%</f>
        <v>-3.3209717384075077E-5</v>
      </c>
      <c r="F90" s="99">
        <f>F89/E89-100%</f>
        <v>-9.7493866503806648E-2</v>
      </c>
      <c r="G90" s="99">
        <f>G89/F89-100%</f>
        <v>0.10658925491052074</v>
      </c>
      <c r="H90" s="99">
        <f>H89/G89-100%</f>
        <v>-6.603038251269866E-2</v>
      </c>
      <c r="I90" s="50"/>
    </row>
    <row r="91" spans="1:10" s="8" customFormat="1" ht="14">
      <c r="A91" s="19"/>
      <c r="B91" s="19"/>
      <c r="C91" s="20"/>
      <c r="D91" s="20"/>
      <c r="E91" s="20"/>
      <c r="F91" s="20"/>
      <c r="G91" s="20"/>
      <c r="H91" s="20"/>
      <c r="I91" s="20"/>
    </row>
    <row r="92" spans="1:10" s="8" customFormat="1" ht="14">
      <c r="C92" s="11"/>
      <c r="D92" s="10"/>
      <c r="E92" s="10"/>
      <c r="F92" s="10"/>
      <c r="G92" s="10"/>
      <c r="H92" s="10"/>
      <c r="I92" s="10"/>
      <c r="J92" s="10"/>
    </row>
    <row r="93" spans="1:10" s="8" customFormat="1" ht="14">
      <c r="D93" s="10"/>
      <c r="E93" s="10"/>
      <c r="F93" s="10"/>
      <c r="G93" s="10"/>
      <c r="H93" s="10"/>
      <c r="I93" s="10"/>
      <c r="J93" s="10"/>
    </row>
  </sheetData>
  <mergeCells count="17">
    <mergeCell ref="A24:A34"/>
    <mergeCell ref="A35:A37"/>
    <mergeCell ref="A38:A41"/>
    <mergeCell ref="A7:B7"/>
    <mergeCell ref="A8:B8"/>
    <mergeCell ref="A9:A14"/>
    <mergeCell ref="A15:A19"/>
    <mergeCell ref="A20:A23"/>
    <mergeCell ref="A81:B81"/>
    <mergeCell ref="A88:B88"/>
    <mergeCell ref="A90:B90"/>
    <mergeCell ref="A46:B46"/>
    <mergeCell ref="A48:B48"/>
    <mergeCell ref="A60:B60"/>
    <mergeCell ref="A64:A71"/>
    <mergeCell ref="A72:A78"/>
    <mergeCell ref="A86:B86"/>
  </mergeCells>
  <printOptions horizontalCentered="1"/>
  <pageMargins left="0.62992125984251968" right="0.23622047244094491" top="0.39370078740157483" bottom="0.39370078740157483" header="0.31496062992125984" footer="0.31496062992125984"/>
  <pageSetup paperSize="9" scale="70" fitToHeight="0" orientation="portrait" r:id="rId1"/>
  <ignoredErrors>
    <ignoredError sqref="G38:H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production tot</vt:lpstr>
      <vt:lpstr>'production tot'!Print_Area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vassoL</cp:lastModifiedBy>
  <cp:lastPrinted>2019-08-29T10:17:11Z</cp:lastPrinted>
  <dcterms:created xsi:type="dcterms:W3CDTF">2018-09-17T06:51:47Z</dcterms:created>
  <dcterms:modified xsi:type="dcterms:W3CDTF">2019-09-26T12:19:05Z</dcterms:modified>
</cp:coreProperties>
</file>